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" activeTab="0"/>
  </bookViews>
  <sheets>
    <sheet name="parcourt" sheetId="1" r:id="rId1"/>
  </sheets>
  <definedNames>
    <definedName name="arrivée">'parcourt'!#REF!</definedName>
    <definedName name="balai">'parcourt'!$N$8</definedName>
    <definedName name="Heure" localSheetId="0">'parcourt'!$M$8</definedName>
    <definedName name="MAX" localSheetId="0">'parcourt'!$I$8</definedName>
    <definedName name="MINI" localSheetId="0">'parcourt'!$G$8</definedName>
    <definedName name="MOYEN" localSheetId="0">'parcourt'!$H$8</definedName>
  </definedNames>
  <calcPr fullCalcOnLoad="1"/>
</workbook>
</file>

<file path=xl/sharedStrings.xml><?xml version="1.0" encoding="utf-8"?>
<sst xmlns="http://schemas.openxmlformats.org/spreadsheetml/2006/main" count="71" uniqueCount="48">
  <si>
    <t xml:space="preserve">BOUCLES DU VERDON </t>
  </si>
  <si>
    <t>Gréoux les Bains (petit parcours)</t>
  </si>
  <si>
    <t>91,3km (réels)</t>
  </si>
  <si>
    <t>Moyennes horaires</t>
  </si>
  <si>
    <t>Itinéraire</t>
  </si>
  <si>
    <t>Routes</t>
  </si>
  <si>
    <t>Dist</t>
  </si>
  <si>
    <t>Cumul</t>
  </si>
  <si>
    <t>Reste</t>
  </si>
  <si>
    <t>Voiture Balais</t>
  </si>
  <si>
    <t>Observations</t>
  </si>
  <si>
    <t>Alt</t>
  </si>
  <si>
    <t>Gréoux les Bains</t>
  </si>
  <si>
    <t>D952</t>
  </si>
  <si>
    <t>départ</t>
  </si>
  <si>
    <t>Croisement D952 D315</t>
  </si>
  <si>
    <t>D315</t>
  </si>
  <si>
    <t>Croisement D315 D82</t>
  </si>
  <si>
    <t>D82</t>
  </si>
  <si>
    <t>Esparron de Verdon</t>
  </si>
  <si>
    <t>Croisement SN D15</t>
  </si>
  <si>
    <t>D15</t>
  </si>
  <si>
    <t>Croisement D15 Albiosc</t>
  </si>
  <si>
    <t>Croisement D15 SN</t>
  </si>
  <si>
    <t>SN</t>
  </si>
  <si>
    <t>Croisement  SN D11</t>
  </si>
  <si>
    <t>D11</t>
  </si>
  <si>
    <t>Croisement D11 D311</t>
  </si>
  <si>
    <t>D311</t>
  </si>
  <si>
    <t>Croisement St Laurent du Verdon</t>
  </si>
  <si>
    <t>Croisement Montpezat</t>
  </si>
  <si>
    <t>D461</t>
  </si>
  <si>
    <t>Croisement D461 SN</t>
  </si>
  <si>
    <t>Croisement D11 D111</t>
  </si>
  <si>
    <t>Croisement D11 SN</t>
  </si>
  <si>
    <t>Roumoules</t>
  </si>
  <si>
    <t>Ravitaillement</t>
  </si>
  <si>
    <t>Croisement SN D952</t>
  </si>
  <si>
    <t>Croisement D952 D56</t>
  </si>
  <si>
    <t>Puimoisson</t>
  </si>
  <si>
    <t>D953</t>
  </si>
  <si>
    <t>Riez</t>
  </si>
  <si>
    <t>Allemagne en Provence</t>
  </si>
  <si>
    <t>Croisement D952 D15</t>
  </si>
  <si>
    <t>Albiosc</t>
  </si>
  <si>
    <t>Croisement D315 D215</t>
  </si>
  <si>
    <t>Croisement  D315 D952</t>
  </si>
  <si>
    <t>Arrivée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</si>
</sst>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DD\ DD\ MMMM\ YYYY"/>
    <numFmt numFmtId="166" formatCode="#,##0.0&quot; km&quot;"/>
    <numFmt numFmtId="167" formatCode="GENERAL&quot; km/h&quot;"/>
    <numFmt numFmtId="168" formatCode="HH:MM"/>
    <numFmt numFmtId="169" formatCode="0%"/>
    <numFmt numFmtId="170" formatCode="0.00%"/>
    <numFmt numFmtId="171" formatCode="0.0"/>
    <numFmt numFmtId="172" formatCode="_-* #,##0.00\ _F_-;\-* #,##0.00\ _F_-;_-* \-??\ _F_-;_-@_-"/>
    <numFmt numFmtId="173" formatCode="#,##0&quot; km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2" fillId="0" borderId="2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3" fillId="0" borderId="4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6" fontId="4" fillId="0" borderId="6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7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/>
    </xf>
    <xf numFmtId="167" fontId="1" fillId="0" borderId="7" xfId="0" applyNumberFormat="1" applyFont="1" applyBorder="1" applyAlignment="1" applyProtection="1">
      <alignment horizontal="center"/>
      <protection locked="0"/>
    </xf>
    <xf numFmtId="167" fontId="1" fillId="0" borderId="7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Alignment="1" applyProtection="1">
      <alignment/>
      <protection locked="0"/>
    </xf>
    <xf numFmtId="164" fontId="1" fillId="0" borderId="7" xfId="0" applyFont="1" applyBorder="1" applyAlignment="1" applyProtection="1">
      <alignment horizontal="left" vertical="center"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6" fontId="1" fillId="0" borderId="7" xfId="0" applyNumberFormat="1" applyFont="1" applyBorder="1" applyAlignment="1">
      <alignment horizontal="right"/>
    </xf>
    <xf numFmtId="168" fontId="1" fillId="0" borderId="7" xfId="0" applyNumberFormat="1" applyFont="1" applyBorder="1" applyAlignment="1" applyProtection="1">
      <alignment horizontal="center"/>
      <protection locked="0"/>
    </xf>
    <xf numFmtId="168" fontId="1" fillId="0" borderId="7" xfId="0" applyNumberFormat="1" applyFont="1" applyBorder="1" applyAlignment="1">
      <alignment horizontal="center"/>
    </xf>
    <xf numFmtId="164" fontId="5" fillId="0" borderId="7" xfId="0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166" fontId="1" fillId="0" borderId="7" xfId="0" applyNumberFormat="1" applyFont="1" applyBorder="1" applyAlignment="1" applyProtection="1">
      <alignment horizontal="right"/>
      <protection locked="0"/>
    </xf>
    <xf numFmtId="170" fontId="0" fillId="0" borderId="0" xfId="19" applyNumberFormat="1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164" fontId="1" fillId="0" borderId="7" xfId="0" applyFont="1" applyBorder="1" applyAlignment="1" applyProtection="1">
      <alignment horizontal="center" vertical="center"/>
      <protection locked="0"/>
    </xf>
    <xf numFmtId="164" fontId="1" fillId="0" borderId="7" xfId="15" applyNumberFormat="1" applyFont="1" applyFill="1" applyBorder="1" applyAlignment="1" applyProtection="1">
      <alignment horizontal="center"/>
      <protection locked="0"/>
    </xf>
    <xf numFmtId="173" fontId="1" fillId="0" borderId="7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Profil de l'étape</a:t>
            </a:r>
          </a:p>
        </c:rich>
      </c:tx>
      <c:layout>
        <c:manualLayout>
          <c:xMode val="factor"/>
          <c:yMode val="factor"/>
          <c:x val="-0.0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05"/>
          <c:w val="0.959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parcourt!$B$9:$B$36</c:f>
              <c:strCache/>
            </c:strRef>
          </c:cat>
          <c:val>
            <c:numRef>
              <c:f>parcourt!$L$9:$L$36</c:f>
              <c:numCache/>
            </c:numRef>
          </c:val>
          <c:smooth val="0"/>
        </c:ser>
        <c:marker val="1"/>
        <c:axId val="46159830"/>
        <c:axId val="12785287"/>
      </c:lineChart>
      <c:cat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Parcours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5287"/>
        <c:crossesAt val="0"/>
        <c:auto val="0"/>
        <c:lblOffset val="100"/>
        <c:noMultiLvlLbl val="0"/>
      </c:catAx>
      <c:valAx>
        <c:axId val="12785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983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37</xdr:row>
      <xdr:rowOff>28575</xdr:rowOff>
    </xdr:from>
    <xdr:to>
      <xdr:col>17</xdr:col>
      <xdr:colOff>0</xdr:colOff>
      <xdr:row>69</xdr:row>
      <xdr:rowOff>66675</xdr:rowOff>
    </xdr:to>
    <xdr:graphicFrame>
      <xdr:nvGraphicFramePr>
        <xdr:cNvPr id="1" name="Chart 1"/>
        <xdr:cNvGraphicFramePr/>
      </xdr:nvGraphicFramePr>
      <xdr:xfrm>
        <a:off x="142875" y="7772400"/>
        <a:ext cx="8801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7"/>
  <sheetViews>
    <sheetView showGridLines="0" showRowColHeaders="0" tabSelected="1" showOutlineSymbols="0" workbookViewId="0" topLeftCell="A22">
      <selection activeCell="G38" sqref="G38"/>
    </sheetView>
  </sheetViews>
  <sheetFormatPr defaultColWidth="11.421875" defaultRowHeight="12.75" outlineLevelCol="1"/>
  <cols>
    <col min="1" max="1" width="1.7109375" style="0" customWidth="1"/>
    <col min="2" max="2" width="37.8515625" style="1" customWidth="1"/>
    <col min="3" max="3" width="10.00390625" style="2" customWidth="1"/>
    <col min="4" max="4" width="8.28125" style="1" customWidth="1"/>
    <col min="5" max="5" width="10.140625" style="1" customWidth="1"/>
    <col min="6" max="6" width="11.140625" style="1" customWidth="1"/>
    <col min="7" max="7" width="9.57421875" style="1" customWidth="1"/>
    <col min="8" max="8" width="10.00390625" style="0" customWidth="1"/>
    <col min="9" max="9" width="9.28125" style="0" customWidth="1"/>
    <col min="10" max="10" width="0" style="0" hidden="1" customWidth="1" outlineLevel="1"/>
    <col min="11" max="11" width="15.8515625" style="0" customWidth="1"/>
    <col min="12" max="12" width="10.28125" style="0" customWidth="1"/>
    <col min="13" max="17" width="0" style="0" hidden="1" customWidth="1" outlineLevel="1"/>
    <col min="18" max="18" width="11.421875" style="0" customWidth="1"/>
    <col min="20" max="22" width="0" style="0" hidden="1" customWidth="1" outlineLevel="1"/>
    <col min="23" max="23" width="11.421875" style="0" customWidth="1"/>
  </cols>
  <sheetData>
    <row r="1" spans="2:12" ht="19.5">
      <c r="B1" s="3">
        <v>42148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9.75" customHeight="1">
      <c r="B2" s="4"/>
      <c r="C2" s="5"/>
      <c r="D2" s="5"/>
      <c r="E2" s="5"/>
      <c r="F2" s="5"/>
      <c r="G2" s="5"/>
      <c r="H2" s="6"/>
      <c r="I2" s="6"/>
      <c r="J2" s="6"/>
      <c r="K2" s="6"/>
      <c r="L2" s="7"/>
    </row>
    <row r="3" spans="2:12" ht="26.25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9.75" customHeight="1">
      <c r="B4" s="9"/>
      <c r="C4" s="5"/>
      <c r="D4" s="5"/>
      <c r="E4" s="5"/>
      <c r="F4" s="5"/>
      <c r="G4" s="5"/>
      <c r="H4" s="6"/>
      <c r="I4" s="6"/>
      <c r="J4" s="6"/>
      <c r="K4" s="6"/>
      <c r="L4" s="7"/>
    </row>
    <row r="5" spans="2:12" ht="27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2:12" ht="30" customHeight="1"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5" customHeight="1">
      <c r="B7" s="12"/>
      <c r="C7" s="13"/>
      <c r="D7" s="13"/>
      <c r="E7" s="13"/>
      <c r="F7" s="13"/>
      <c r="G7" s="14" t="s">
        <v>3</v>
      </c>
      <c r="H7" s="14"/>
      <c r="I7" s="14"/>
      <c r="J7" s="15"/>
      <c r="K7" s="13"/>
      <c r="L7" s="13"/>
    </row>
    <row r="8" spans="2:14" ht="15.75" customHeight="1">
      <c r="B8" s="14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7">
        <v>25</v>
      </c>
      <c r="H8" s="17">
        <v>30</v>
      </c>
      <c r="I8" s="17">
        <v>35</v>
      </c>
      <c r="J8" s="18" t="s">
        <v>9</v>
      </c>
      <c r="K8" s="16" t="s">
        <v>10</v>
      </c>
      <c r="L8" s="16" t="s">
        <v>11</v>
      </c>
      <c r="M8" s="19">
        <v>0.041666666666666664</v>
      </c>
      <c r="N8" s="20">
        <v>20</v>
      </c>
    </row>
    <row r="9" spans="2:21" ht="15.75" customHeight="1">
      <c r="B9" s="21" t="s">
        <v>12</v>
      </c>
      <c r="C9" s="22" t="s">
        <v>13</v>
      </c>
      <c r="D9" s="16"/>
      <c r="E9" s="23">
        <v>0</v>
      </c>
      <c r="F9" s="23">
        <f>SUM(D10:D36)</f>
        <v>94.108</v>
      </c>
      <c r="G9" s="24">
        <v>0.3645833333333333</v>
      </c>
      <c r="H9" s="25">
        <f>G9</f>
        <v>0.3645833333333333</v>
      </c>
      <c r="I9" s="25">
        <f>G9</f>
        <v>0.3645833333333333</v>
      </c>
      <c r="J9" s="25">
        <f>G9</f>
        <v>0.3645833333333333</v>
      </c>
      <c r="K9" s="26" t="s">
        <v>14</v>
      </c>
      <c r="L9" s="27">
        <v>343</v>
      </c>
      <c r="M9" s="19"/>
      <c r="T9">
        <f>L9-L10</f>
        <v>18</v>
      </c>
      <c r="U9">
        <f>T9</f>
        <v>18</v>
      </c>
    </row>
    <row r="10" spans="2:22" ht="15.75" customHeight="1">
      <c r="B10" s="21" t="s">
        <v>15</v>
      </c>
      <c r="C10" s="22" t="s">
        <v>16</v>
      </c>
      <c r="D10" s="23">
        <f>E10-E9</f>
        <v>2.483</v>
      </c>
      <c r="E10" s="28">
        <v>2.483</v>
      </c>
      <c r="F10" s="23">
        <f aca="true" t="shared" si="0" ref="F10:F17">F9-D10</f>
        <v>91.625</v>
      </c>
      <c r="G10" s="25">
        <v>0.3680555555555556</v>
      </c>
      <c r="H10" s="25">
        <v>0.36736111111111114</v>
      </c>
      <c r="I10" s="25">
        <v>0.36666666666666664</v>
      </c>
      <c r="J10" s="25" t="e">
        <f aca="true" t="shared" si="1" ref="J10:J36">NA()</f>
        <v>#N/A</v>
      </c>
      <c r="K10" s="22"/>
      <c r="L10" s="27">
        <v>325</v>
      </c>
      <c r="M10" s="29">
        <f>(L10-L9)/D10/-100</f>
        <v>0.0724929520741039</v>
      </c>
      <c r="N10" s="30" t="e">
        <f aca="true" t="shared" si="2" ref="N10:N35">NA()</f>
        <v>#N/A</v>
      </c>
      <c r="O10" s="30" t="e">
        <f aca="true" t="shared" si="3" ref="O10:O35">NA()</f>
        <v>#N/A</v>
      </c>
      <c r="P10" s="30" t="e">
        <f aca="true" t="shared" si="4" ref="P10:P35">NA()</f>
        <v>#N/A</v>
      </c>
      <c r="Q10" s="30">
        <f aca="true" t="shared" si="5" ref="Q10:Q35">balai*M10+balai</f>
        <v>21.44985904148208</v>
      </c>
      <c r="T10">
        <f>L10-L11</f>
        <v>-121</v>
      </c>
      <c r="V10">
        <f>T10</f>
        <v>-121</v>
      </c>
    </row>
    <row r="11" spans="2:21" ht="15.75" customHeight="1">
      <c r="B11" s="21" t="s">
        <v>17</v>
      </c>
      <c r="C11" s="22" t="s">
        <v>18</v>
      </c>
      <c r="D11" s="23">
        <f aca="true" t="shared" si="6" ref="D11:D36">E11-E10</f>
        <v>6.225999999999999</v>
      </c>
      <c r="E11" s="28">
        <v>8.709</v>
      </c>
      <c r="F11" s="23">
        <f t="shared" si="0"/>
        <v>85.399</v>
      </c>
      <c r="G11" s="25">
        <v>0.38125</v>
      </c>
      <c r="H11" s="25">
        <v>0.3784722222222222</v>
      </c>
      <c r="I11" s="25">
        <v>0.3763888888888889</v>
      </c>
      <c r="J11" s="25" t="e">
        <f t="shared" si="1"/>
        <v>#N/A</v>
      </c>
      <c r="K11" s="22"/>
      <c r="L11" s="27">
        <v>446</v>
      </c>
      <c r="M11" s="29">
        <f>(L11-L10)/D11/-100</f>
        <v>-0.1943462897526502</v>
      </c>
      <c r="N11" s="30" t="e">
        <f t="shared" si="2"/>
        <v>#N/A</v>
      </c>
      <c r="O11" s="30" t="e">
        <f t="shared" si="3"/>
        <v>#N/A</v>
      </c>
      <c r="P11" s="30" t="e">
        <f t="shared" si="4"/>
        <v>#N/A</v>
      </c>
      <c r="Q11" s="30">
        <f t="shared" si="5"/>
        <v>16.113074204946997</v>
      </c>
      <c r="T11">
        <f>L11-L12</f>
        <v>49</v>
      </c>
      <c r="U11">
        <f>T11</f>
        <v>49</v>
      </c>
    </row>
    <row r="12" spans="2:21" ht="15.75" customHeight="1">
      <c r="B12" s="21" t="s">
        <v>19</v>
      </c>
      <c r="C12" s="22" t="s">
        <v>18</v>
      </c>
      <c r="D12" s="23">
        <f t="shared" si="6"/>
        <v>4.236000000000001</v>
      </c>
      <c r="E12" s="28">
        <v>12.945</v>
      </c>
      <c r="F12" s="23">
        <f t="shared" si="0"/>
        <v>81.163</v>
      </c>
      <c r="G12" s="25">
        <v>0.3875</v>
      </c>
      <c r="H12" s="25">
        <v>0.38333333333333336</v>
      </c>
      <c r="I12" s="25">
        <v>0.38055555555555554</v>
      </c>
      <c r="J12" s="25" t="e">
        <f t="shared" si="1"/>
        <v>#N/A</v>
      </c>
      <c r="K12" s="22"/>
      <c r="L12" s="27">
        <v>397</v>
      </c>
      <c r="M12" s="29">
        <f aca="true" t="shared" si="7" ref="M12:M18">(L12-L11)/D12/-100</f>
        <v>0.11567516525023606</v>
      </c>
      <c r="N12" s="30" t="e">
        <f t="shared" si="2"/>
        <v>#N/A</v>
      </c>
      <c r="O12" s="30" t="e">
        <f t="shared" si="3"/>
        <v>#N/A</v>
      </c>
      <c r="P12" s="30" t="e">
        <f t="shared" si="4"/>
        <v>#N/A</v>
      </c>
      <c r="Q12" s="30">
        <f t="shared" si="5"/>
        <v>22.313503305004723</v>
      </c>
      <c r="T12">
        <f aca="true" t="shared" si="8" ref="T12:T18">L12-L13</f>
        <v>-1</v>
      </c>
      <c r="U12">
        <f aca="true" t="shared" si="9" ref="U12:U18">T12</f>
        <v>-1</v>
      </c>
    </row>
    <row r="13" spans="2:21" ht="15.75" customHeight="1">
      <c r="B13" s="21" t="s">
        <v>20</v>
      </c>
      <c r="C13" s="22" t="s">
        <v>21</v>
      </c>
      <c r="D13" s="23">
        <f t="shared" si="6"/>
        <v>1.2989999999999995</v>
      </c>
      <c r="E13" s="28">
        <v>14.244</v>
      </c>
      <c r="F13" s="23">
        <f t="shared" si="0"/>
        <v>79.864</v>
      </c>
      <c r="G13" s="25">
        <v>0.38958333333333334</v>
      </c>
      <c r="H13" s="25">
        <v>0.3854166666666667</v>
      </c>
      <c r="I13" s="25">
        <v>0.3819444444444444</v>
      </c>
      <c r="J13" s="25" t="e">
        <f t="shared" si="1"/>
        <v>#N/A</v>
      </c>
      <c r="K13" s="22"/>
      <c r="L13" s="27">
        <v>398</v>
      </c>
      <c r="M13" s="29">
        <f t="shared" si="7"/>
        <v>-0.007698229407236339</v>
      </c>
      <c r="N13" s="30" t="e">
        <f t="shared" si="2"/>
        <v>#N/A</v>
      </c>
      <c r="O13" s="30" t="e">
        <f t="shared" si="3"/>
        <v>#N/A</v>
      </c>
      <c r="P13" s="30" t="e">
        <f t="shared" si="4"/>
        <v>#N/A</v>
      </c>
      <c r="Q13" s="30">
        <f t="shared" si="5"/>
        <v>19.846035411855272</v>
      </c>
      <c r="T13">
        <f t="shared" si="8"/>
        <v>-55</v>
      </c>
      <c r="U13">
        <f t="shared" si="9"/>
        <v>-55</v>
      </c>
    </row>
    <row r="14" spans="2:21" ht="15.75" customHeight="1">
      <c r="B14" s="21" t="s">
        <v>22</v>
      </c>
      <c r="C14" s="22" t="s">
        <v>21</v>
      </c>
      <c r="D14" s="23">
        <f t="shared" si="6"/>
        <v>3.0489999999999995</v>
      </c>
      <c r="E14" s="28">
        <v>17.293</v>
      </c>
      <c r="F14" s="23">
        <f t="shared" si="0"/>
        <v>76.815</v>
      </c>
      <c r="G14" s="25">
        <v>0.3958333333333333</v>
      </c>
      <c r="H14" s="25">
        <v>0.3902777777777778</v>
      </c>
      <c r="I14" s="25">
        <v>0.38680555555555557</v>
      </c>
      <c r="J14" s="25" t="e">
        <f t="shared" si="1"/>
        <v>#N/A</v>
      </c>
      <c r="K14" s="22"/>
      <c r="L14" s="27">
        <v>453</v>
      </c>
      <c r="M14" s="29">
        <f t="shared" si="7"/>
        <v>-0.1803870121351263</v>
      </c>
      <c r="N14" s="30" t="e">
        <f t="shared" si="2"/>
        <v>#N/A</v>
      </c>
      <c r="O14" s="30" t="e">
        <f t="shared" si="3"/>
        <v>#N/A</v>
      </c>
      <c r="P14" s="30" t="e">
        <f t="shared" si="4"/>
        <v>#N/A</v>
      </c>
      <c r="Q14" s="30">
        <f t="shared" si="5"/>
        <v>16.392259757297474</v>
      </c>
      <c r="T14">
        <f t="shared" si="8"/>
        <v>-95</v>
      </c>
      <c r="U14">
        <f t="shared" si="9"/>
        <v>-95</v>
      </c>
    </row>
    <row r="15" spans="2:21" ht="15.75" customHeight="1">
      <c r="B15" s="21" t="s">
        <v>23</v>
      </c>
      <c r="C15" s="22" t="s">
        <v>24</v>
      </c>
      <c r="D15" s="23">
        <f t="shared" si="6"/>
        <v>3.6930000000000014</v>
      </c>
      <c r="E15" s="28">
        <v>20.986</v>
      </c>
      <c r="F15" s="23">
        <f t="shared" si="0"/>
        <v>73.122</v>
      </c>
      <c r="G15" s="25">
        <v>0.4041666666666667</v>
      </c>
      <c r="H15" s="25">
        <v>0.3972222222222222</v>
      </c>
      <c r="I15" s="25">
        <v>0.3923611111111111</v>
      </c>
      <c r="J15" s="25" t="e">
        <f t="shared" si="1"/>
        <v>#N/A</v>
      </c>
      <c r="K15" s="22"/>
      <c r="L15" s="27">
        <v>548</v>
      </c>
      <c r="M15" s="29">
        <f t="shared" si="7"/>
        <v>-0.25724343352288104</v>
      </c>
      <c r="N15" s="30" t="e">
        <f t="shared" si="2"/>
        <v>#N/A</v>
      </c>
      <c r="O15" s="30" t="e">
        <f t="shared" si="3"/>
        <v>#N/A</v>
      </c>
      <c r="P15" s="30" t="e">
        <f t="shared" si="4"/>
        <v>#N/A</v>
      </c>
      <c r="Q15" s="30">
        <f t="shared" si="5"/>
        <v>14.85513132954238</v>
      </c>
      <c r="T15">
        <f t="shared" si="8"/>
        <v>-9</v>
      </c>
      <c r="U15">
        <f t="shared" si="9"/>
        <v>-9</v>
      </c>
    </row>
    <row r="16" spans="2:21" ht="15.75" customHeight="1">
      <c r="B16" s="21" t="s">
        <v>25</v>
      </c>
      <c r="C16" s="22" t="s">
        <v>26</v>
      </c>
      <c r="D16" s="23">
        <f t="shared" si="6"/>
        <v>1.9849999999999994</v>
      </c>
      <c r="E16" s="28">
        <v>22.971</v>
      </c>
      <c r="F16" s="23">
        <f t="shared" si="0"/>
        <v>71.137</v>
      </c>
      <c r="G16" s="25">
        <v>0.4076388888888889</v>
      </c>
      <c r="H16" s="25">
        <v>0.4</v>
      </c>
      <c r="I16" s="25">
        <v>0.3951388888888889</v>
      </c>
      <c r="J16" s="25" t="e">
        <f t="shared" si="1"/>
        <v>#N/A</v>
      </c>
      <c r="K16" s="22"/>
      <c r="L16" s="27">
        <v>557</v>
      </c>
      <c r="M16" s="29">
        <f t="shared" si="7"/>
        <v>-0.04534005037783377</v>
      </c>
      <c r="N16" s="30" t="e">
        <f t="shared" si="2"/>
        <v>#N/A</v>
      </c>
      <c r="O16" s="30" t="e">
        <f t="shared" si="3"/>
        <v>#N/A</v>
      </c>
      <c r="P16" s="30" t="e">
        <f t="shared" si="4"/>
        <v>#N/A</v>
      </c>
      <c r="Q16" s="30">
        <f t="shared" si="5"/>
        <v>19.093198992443323</v>
      </c>
      <c r="T16">
        <f t="shared" si="8"/>
        <v>-10</v>
      </c>
      <c r="U16">
        <f t="shared" si="9"/>
        <v>-10</v>
      </c>
    </row>
    <row r="17" spans="2:21" ht="15.75" customHeight="1">
      <c r="B17" s="21" t="s">
        <v>27</v>
      </c>
      <c r="C17" s="22" t="s">
        <v>28</v>
      </c>
      <c r="D17" s="23">
        <f t="shared" si="6"/>
        <v>0.843</v>
      </c>
      <c r="E17" s="28">
        <v>23.814</v>
      </c>
      <c r="F17" s="23">
        <f t="shared" si="0"/>
        <v>70.294</v>
      </c>
      <c r="G17" s="25">
        <v>0.40902777777777777</v>
      </c>
      <c r="H17" s="25">
        <v>0.4013888888888889</v>
      </c>
      <c r="I17" s="25">
        <v>0.39652777777777776</v>
      </c>
      <c r="J17" s="25" t="e">
        <f t="shared" si="1"/>
        <v>#N/A</v>
      </c>
      <c r="K17" s="22"/>
      <c r="L17" s="27">
        <v>567</v>
      </c>
      <c r="M17" s="29">
        <f t="shared" si="7"/>
        <v>-0.11862396204033215</v>
      </c>
      <c r="N17" s="30" t="e">
        <f t="shared" si="2"/>
        <v>#N/A</v>
      </c>
      <c r="O17" s="30" t="e">
        <f t="shared" si="3"/>
        <v>#N/A</v>
      </c>
      <c r="P17" s="30" t="e">
        <f t="shared" si="4"/>
        <v>#N/A</v>
      </c>
      <c r="Q17" s="30">
        <f t="shared" si="5"/>
        <v>17.627520759193356</v>
      </c>
      <c r="T17">
        <f t="shared" si="8"/>
        <v>97</v>
      </c>
      <c r="U17">
        <f t="shared" si="9"/>
        <v>97</v>
      </c>
    </row>
    <row r="18" spans="2:21" ht="15.75" customHeight="1">
      <c r="B18" s="21" t="s">
        <v>29</v>
      </c>
      <c r="C18" s="22" t="s">
        <v>24</v>
      </c>
      <c r="D18" s="23">
        <f t="shared" si="6"/>
        <v>1.9890000000000008</v>
      </c>
      <c r="E18" s="28">
        <v>25.803</v>
      </c>
      <c r="F18" s="23">
        <f aca="true" t="shared" si="10" ref="F18:F30">F17-D18</f>
        <v>68.30499999999999</v>
      </c>
      <c r="G18" s="25">
        <v>0.4111111111111111</v>
      </c>
      <c r="H18" s="25">
        <v>0.40347222222222223</v>
      </c>
      <c r="I18" s="25">
        <v>0.39791666666666664</v>
      </c>
      <c r="J18" s="25" t="e">
        <f t="shared" si="1"/>
        <v>#N/A</v>
      </c>
      <c r="K18" s="22"/>
      <c r="L18" s="27">
        <v>470</v>
      </c>
      <c r="M18" s="29">
        <f t="shared" si="7"/>
        <v>0.48768225238813456</v>
      </c>
      <c r="N18" s="30" t="e">
        <f t="shared" si="2"/>
        <v>#N/A</v>
      </c>
      <c r="O18" s="30" t="e">
        <f t="shared" si="3"/>
        <v>#N/A</v>
      </c>
      <c r="P18" s="30" t="e">
        <f t="shared" si="4"/>
        <v>#N/A</v>
      </c>
      <c r="Q18" s="30">
        <f t="shared" si="5"/>
        <v>29.753645047762692</v>
      </c>
      <c r="T18">
        <f t="shared" si="8"/>
        <v>-26</v>
      </c>
      <c r="U18">
        <f t="shared" si="9"/>
        <v>-26</v>
      </c>
    </row>
    <row r="19" spans="2:21" ht="15.75" customHeight="1">
      <c r="B19" s="21" t="s">
        <v>30</v>
      </c>
      <c r="C19" s="22" t="s">
        <v>31</v>
      </c>
      <c r="D19" s="23">
        <f t="shared" si="6"/>
        <v>4.782</v>
      </c>
      <c r="E19" s="28">
        <v>30.585</v>
      </c>
      <c r="F19" s="23">
        <f t="shared" si="10"/>
        <v>63.522999999999996</v>
      </c>
      <c r="G19" s="25">
        <v>0.41944444444444445</v>
      </c>
      <c r="H19" s="25">
        <v>0.41041666666666665</v>
      </c>
      <c r="I19" s="25">
        <v>0.4041666666666667</v>
      </c>
      <c r="J19" s="25" t="e">
        <f t="shared" si="1"/>
        <v>#N/A</v>
      </c>
      <c r="K19" s="22"/>
      <c r="L19" s="27">
        <v>496</v>
      </c>
      <c r="M19" s="29">
        <f>(L19-L18)/D19/-100</f>
        <v>-0.05437055625261397</v>
      </c>
      <c r="N19" s="30" t="e">
        <f t="shared" si="2"/>
        <v>#N/A</v>
      </c>
      <c r="O19" s="30" t="e">
        <f t="shared" si="3"/>
        <v>#N/A</v>
      </c>
      <c r="P19" s="30" t="e">
        <f t="shared" si="4"/>
        <v>#N/A</v>
      </c>
      <c r="Q19" s="30">
        <f t="shared" si="5"/>
        <v>18.91258887494772</v>
      </c>
      <c r="T19">
        <f>L19-L20</f>
        <v>-38</v>
      </c>
      <c r="U19">
        <f>T19</f>
        <v>-38</v>
      </c>
    </row>
    <row r="20" spans="2:21" ht="15.75" customHeight="1">
      <c r="B20" s="21" t="s">
        <v>32</v>
      </c>
      <c r="C20" s="22" t="s">
        <v>24</v>
      </c>
      <c r="D20" s="23">
        <f t="shared" si="6"/>
        <v>0.48499999999999943</v>
      </c>
      <c r="E20" s="28">
        <v>31.07</v>
      </c>
      <c r="F20" s="23">
        <f t="shared" si="10"/>
        <v>63.038</v>
      </c>
      <c r="G20" s="25">
        <v>0.4236111111111111</v>
      </c>
      <c r="H20" s="25">
        <v>0.41388888888888886</v>
      </c>
      <c r="I20" s="25">
        <v>0.40625</v>
      </c>
      <c r="J20" s="25" t="e">
        <f t="shared" si="1"/>
        <v>#N/A</v>
      </c>
      <c r="K20" s="22"/>
      <c r="L20" s="27">
        <v>534</v>
      </c>
      <c r="M20" s="29">
        <f>(L20-L19)/D20/-100</f>
        <v>-0.7835051546391761</v>
      </c>
      <c r="N20" s="30" t="e">
        <f t="shared" si="2"/>
        <v>#N/A</v>
      </c>
      <c r="O20" s="30" t="e">
        <f t="shared" si="3"/>
        <v>#N/A</v>
      </c>
      <c r="P20" s="30" t="e">
        <f t="shared" si="4"/>
        <v>#N/A</v>
      </c>
      <c r="Q20" s="30">
        <f t="shared" si="5"/>
        <v>4.329896907216478</v>
      </c>
      <c r="T20">
        <f>L20-L21</f>
        <v>-87</v>
      </c>
      <c r="U20">
        <f>T20</f>
        <v>-87</v>
      </c>
    </row>
    <row r="21" spans="2:21" ht="15.75" customHeight="1">
      <c r="B21" s="21" t="s">
        <v>25</v>
      </c>
      <c r="C21" s="31" t="s">
        <v>26</v>
      </c>
      <c r="D21" s="23">
        <f t="shared" si="6"/>
        <v>1.8399999999999963</v>
      </c>
      <c r="E21" s="28">
        <v>32.91</v>
      </c>
      <c r="F21" s="23">
        <f t="shared" si="10"/>
        <v>61.198</v>
      </c>
      <c r="G21" s="25">
        <v>0.42916666666666664</v>
      </c>
      <c r="H21" s="25">
        <v>0.41875</v>
      </c>
      <c r="I21" s="25">
        <v>0.41041666666666665</v>
      </c>
      <c r="J21" s="25" t="e">
        <f t="shared" si="1"/>
        <v>#N/A</v>
      </c>
      <c r="K21" s="22"/>
      <c r="L21" s="32">
        <v>621</v>
      </c>
      <c r="M21" s="29">
        <f>(L21-L20)/D21/-100</f>
        <v>-0.47282608695652273</v>
      </c>
      <c r="N21" s="30" t="e">
        <f t="shared" si="2"/>
        <v>#N/A</v>
      </c>
      <c r="O21" s="30" t="e">
        <f t="shared" si="3"/>
        <v>#N/A</v>
      </c>
      <c r="P21" s="30" t="e">
        <f t="shared" si="4"/>
        <v>#N/A</v>
      </c>
      <c r="Q21" s="30">
        <f t="shared" si="5"/>
        <v>10.543478260869545</v>
      </c>
      <c r="T21">
        <f>L21-L22</f>
        <v>-20</v>
      </c>
      <c r="U21">
        <f>T21</f>
        <v>-20</v>
      </c>
    </row>
    <row r="22" spans="2:21" ht="15.75" customHeight="1">
      <c r="B22" s="21" t="s">
        <v>33</v>
      </c>
      <c r="C22" s="31" t="s">
        <v>26</v>
      </c>
      <c r="D22" s="23">
        <f t="shared" si="6"/>
        <v>4.3600000000000065</v>
      </c>
      <c r="E22" s="28">
        <v>37.27</v>
      </c>
      <c r="F22" s="23">
        <f t="shared" si="10"/>
        <v>56.837999999999994</v>
      </c>
      <c r="G22" s="25">
        <v>0.43680555555555556</v>
      </c>
      <c r="H22" s="25">
        <v>0.425</v>
      </c>
      <c r="I22" s="25">
        <v>0.41597222222222224</v>
      </c>
      <c r="J22" s="25" t="e">
        <f t="shared" si="1"/>
        <v>#N/A</v>
      </c>
      <c r="K22" s="22"/>
      <c r="L22" s="32">
        <v>641</v>
      </c>
      <c r="M22" s="29">
        <f>(L22-L21)/D22/-100</f>
        <v>-0.04587155963302745</v>
      </c>
      <c r="N22" s="30" t="e">
        <f t="shared" si="2"/>
        <v>#N/A</v>
      </c>
      <c r="O22" s="30" t="e">
        <f t="shared" si="3"/>
        <v>#N/A</v>
      </c>
      <c r="P22" s="30" t="e">
        <f t="shared" si="4"/>
        <v>#N/A</v>
      </c>
      <c r="Q22" s="30">
        <f t="shared" si="5"/>
        <v>19.082568807339452</v>
      </c>
      <c r="T22">
        <f>L22-L23</f>
        <v>-5</v>
      </c>
      <c r="U22">
        <f>T22</f>
        <v>-5</v>
      </c>
    </row>
    <row r="23" spans="2:21" ht="15.75" customHeight="1">
      <c r="B23" s="21" t="s">
        <v>34</v>
      </c>
      <c r="C23" s="31" t="s">
        <v>24</v>
      </c>
      <c r="D23" s="23">
        <f t="shared" si="6"/>
        <v>0.1939999999999955</v>
      </c>
      <c r="E23" s="28">
        <v>37.464</v>
      </c>
      <c r="F23" s="23">
        <f t="shared" si="10"/>
        <v>56.644</v>
      </c>
      <c r="G23" s="25">
        <v>0.4375</v>
      </c>
      <c r="H23" s="25">
        <v>0.425</v>
      </c>
      <c r="I23" s="25">
        <v>0.4166666666666667</v>
      </c>
      <c r="J23" s="25" t="e">
        <f t="shared" si="1"/>
        <v>#N/A</v>
      </c>
      <c r="K23" s="22"/>
      <c r="L23" s="32">
        <v>646</v>
      </c>
      <c r="M23" s="29">
        <f aca="true" t="shared" si="11" ref="M23:M30">(L23-L22)/D23/-100</f>
        <v>-0.25773195876289257</v>
      </c>
      <c r="N23" s="30" t="e">
        <f t="shared" si="2"/>
        <v>#N/A</v>
      </c>
      <c r="O23" s="30" t="e">
        <f t="shared" si="3"/>
        <v>#N/A</v>
      </c>
      <c r="P23" s="30" t="e">
        <f t="shared" si="4"/>
        <v>#N/A</v>
      </c>
      <c r="Q23" s="30">
        <f t="shared" si="5"/>
        <v>14.845360824742148</v>
      </c>
      <c r="T23">
        <f aca="true" t="shared" si="12" ref="T23:T30">L23-L24</f>
        <v>55</v>
      </c>
      <c r="U23">
        <f aca="true" t="shared" si="13" ref="U23:U30">T23</f>
        <v>55</v>
      </c>
    </row>
    <row r="24" spans="2:21" ht="15.75" customHeight="1">
      <c r="B24" s="21" t="s">
        <v>35</v>
      </c>
      <c r="C24" s="31" t="s">
        <v>24</v>
      </c>
      <c r="D24" s="23">
        <f t="shared" si="6"/>
        <v>6.428000000000004</v>
      </c>
      <c r="E24" s="28">
        <v>43.892</v>
      </c>
      <c r="F24" s="23">
        <f aca="true" t="shared" si="14" ref="F24:F29">F23-D24</f>
        <v>50.215999999999994</v>
      </c>
      <c r="G24" s="25">
        <v>0.44722222222222224</v>
      </c>
      <c r="H24" s="25">
        <v>0.43333333333333335</v>
      </c>
      <c r="I24" s="25">
        <v>0.4236111111111111</v>
      </c>
      <c r="J24" s="25" t="e">
        <f t="shared" si="1"/>
        <v>#N/A</v>
      </c>
      <c r="K24" s="26" t="s">
        <v>36</v>
      </c>
      <c r="L24" s="32">
        <v>591</v>
      </c>
      <c r="M24" s="29">
        <f t="shared" si="11"/>
        <v>0.0855631611698817</v>
      </c>
      <c r="N24" s="30" t="e">
        <f t="shared" si="2"/>
        <v>#N/A</v>
      </c>
      <c r="O24" s="30" t="e">
        <f t="shared" si="3"/>
        <v>#N/A</v>
      </c>
      <c r="P24" s="30" t="e">
        <f t="shared" si="4"/>
        <v>#N/A</v>
      </c>
      <c r="Q24" s="30">
        <f t="shared" si="5"/>
        <v>21.711263223397633</v>
      </c>
      <c r="T24">
        <f t="shared" si="12"/>
        <v>6</v>
      </c>
      <c r="U24">
        <f t="shared" si="13"/>
        <v>6</v>
      </c>
    </row>
    <row r="25" spans="2:21" ht="15.75" customHeight="1">
      <c r="B25" s="21" t="s">
        <v>37</v>
      </c>
      <c r="C25" s="31" t="s">
        <v>13</v>
      </c>
      <c r="D25" s="23">
        <f t="shared" si="6"/>
        <v>0.2219999999999942</v>
      </c>
      <c r="E25" s="28">
        <v>44.114</v>
      </c>
      <c r="F25" s="23">
        <f t="shared" si="14"/>
        <v>49.994</v>
      </c>
      <c r="G25" s="25">
        <v>0.44722222222222224</v>
      </c>
      <c r="H25" s="25">
        <v>0.43333333333333335</v>
      </c>
      <c r="I25" s="25">
        <v>0.4236111111111111</v>
      </c>
      <c r="J25" s="25" t="e">
        <f t="shared" si="1"/>
        <v>#N/A</v>
      </c>
      <c r="K25" s="26"/>
      <c r="L25" s="32">
        <v>585</v>
      </c>
      <c r="M25" s="29">
        <f t="shared" si="11"/>
        <v>0.27027027027027734</v>
      </c>
      <c r="N25" s="30" t="e">
        <f t="shared" si="2"/>
        <v>#N/A</v>
      </c>
      <c r="O25" s="30" t="e">
        <f t="shared" si="3"/>
        <v>#N/A</v>
      </c>
      <c r="P25" s="30" t="e">
        <f t="shared" si="4"/>
        <v>#N/A</v>
      </c>
      <c r="Q25" s="30">
        <f t="shared" si="5"/>
        <v>25.405405405405546</v>
      </c>
      <c r="T25">
        <f t="shared" si="12"/>
        <v>-64</v>
      </c>
      <c r="U25">
        <f t="shared" si="13"/>
        <v>-64</v>
      </c>
    </row>
    <row r="26" spans="2:21" ht="15.75" customHeight="1">
      <c r="B26" s="21" t="s">
        <v>38</v>
      </c>
      <c r="C26" s="31" t="s">
        <v>13</v>
      </c>
      <c r="D26" s="23">
        <f t="shared" si="6"/>
        <v>3.9070000000000036</v>
      </c>
      <c r="E26" s="28">
        <v>48.021</v>
      </c>
      <c r="F26" s="23">
        <f t="shared" si="14"/>
        <v>46.086999999999996</v>
      </c>
      <c r="G26" s="25">
        <v>0.45555555555555555</v>
      </c>
      <c r="H26" s="25">
        <v>0.44027777777777777</v>
      </c>
      <c r="I26" s="25">
        <v>0.42916666666666664</v>
      </c>
      <c r="J26" s="25" t="e">
        <f t="shared" si="1"/>
        <v>#N/A</v>
      </c>
      <c r="K26" s="26"/>
      <c r="L26" s="32">
        <v>649</v>
      </c>
      <c r="M26" s="29">
        <f t="shared" si="11"/>
        <v>-0.16380854875863818</v>
      </c>
      <c r="N26" s="30" t="e">
        <f t="shared" si="2"/>
        <v>#N/A</v>
      </c>
      <c r="O26" s="30" t="e">
        <f t="shared" si="3"/>
        <v>#N/A</v>
      </c>
      <c r="P26" s="30" t="e">
        <f t="shared" si="4"/>
        <v>#N/A</v>
      </c>
      <c r="Q26" s="30">
        <f t="shared" si="5"/>
        <v>16.723829024827236</v>
      </c>
      <c r="T26">
        <f t="shared" si="12"/>
        <v>-43</v>
      </c>
      <c r="U26">
        <f t="shared" si="13"/>
        <v>-43</v>
      </c>
    </row>
    <row r="27" spans="2:21" ht="15.75" customHeight="1">
      <c r="B27" s="21" t="s">
        <v>39</v>
      </c>
      <c r="C27" s="31" t="s">
        <v>40</v>
      </c>
      <c r="D27" s="23">
        <f t="shared" si="6"/>
        <v>4.635999999999996</v>
      </c>
      <c r="E27" s="28">
        <v>52.657</v>
      </c>
      <c r="F27" s="23">
        <f t="shared" si="14"/>
        <v>41.451</v>
      </c>
      <c r="G27" s="25">
        <v>0.4638888888888889</v>
      </c>
      <c r="H27" s="25">
        <v>0.44722222222222224</v>
      </c>
      <c r="I27" s="25">
        <v>0.4354166666666667</v>
      </c>
      <c r="J27" s="25" t="e">
        <f t="shared" si="1"/>
        <v>#N/A</v>
      </c>
      <c r="K27" s="22"/>
      <c r="L27" s="32">
        <v>692</v>
      </c>
      <c r="M27" s="29">
        <f t="shared" si="11"/>
        <v>-0.09275237273511656</v>
      </c>
      <c r="N27" s="30" t="e">
        <f t="shared" si="2"/>
        <v>#N/A</v>
      </c>
      <c r="O27" s="30" t="e">
        <f t="shared" si="3"/>
        <v>#N/A</v>
      </c>
      <c r="P27" s="30" t="e">
        <f t="shared" si="4"/>
        <v>#N/A</v>
      </c>
      <c r="Q27" s="30">
        <f t="shared" si="5"/>
        <v>18.14495254529767</v>
      </c>
      <c r="T27">
        <f t="shared" si="12"/>
        <v>162</v>
      </c>
      <c r="U27">
        <f t="shared" si="13"/>
        <v>162</v>
      </c>
    </row>
    <row r="28" spans="2:21" ht="15.75" customHeight="1">
      <c r="B28" s="21" t="s">
        <v>41</v>
      </c>
      <c r="C28" s="31" t="s">
        <v>13</v>
      </c>
      <c r="D28" s="23">
        <f t="shared" si="6"/>
        <v>6.480000000000004</v>
      </c>
      <c r="E28" s="28">
        <v>59.137</v>
      </c>
      <c r="F28" s="23">
        <f t="shared" si="14"/>
        <v>34.971</v>
      </c>
      <c r="G28" s="25">
        <v>0.4722222222222222</v>
      </c>
      <c r="H28" s="25">
        <v>0.45416666666666666</v>
      </c>
      <c r="I28" s="25">
        <v>0.44166666666666665</v>
      </c>
      <c r="J28" s="25" t="e">
        <f t="shared" si="1"/>
        <v>#N/A</v>
      </c>
      <c r="K28" s="22"/>
      <c r="L28" s="32">
        <v>530</v>
      </c>
      <c r="M28" s="29">
        <f t="shared" si="11"/>
        <v>0.24999999999999986</v>
      </c>
      <c r="N28" s="30" t="e">
        <f t="shared" si="2"/>
        <v>#N/A</v>
      </c>
      <c r="O28" s="30" t="e">
        <f t="shared" si="3"/>
        <v>#N/A</v>
      </c>
      <c r="P28" s="30" t="e">
        <f t="shared" si="4"/>
        <v>#N/A</v>
      </c>
      <c r="Q28" s="30">
        <f t="shared" si="5"/>
        <v>24.999999999999996</v>
      </c>
      <c r="T28">
        <f t="shared" si="12"/>
        <v>102</v>
      </c>
      <c r="U28">
        <f t="shared" si="13"/>
        <v>102</v>
      </c>
    </row>
    <row r="29" spans="2:21" ht="15.75" customHeight="1">
      <c r="B29" s="21" t="s">
        <v>42</v>
      </c>
      <c r="C29" s="31" t="s">
        <v>13</v>
      </c>
      <c r="D29" s="23">
        <f t="shared" si="6"/>
        <v>8.084000000000003</v>
      </c>
      <c r="E29" s="28">
        <v>67.221</v>
      </c>
      <c r="F29" s="23">
        <f t="shared" si="14"/>
        <v>26.886999999999993</v>
      </c>
      <c r="G29" s="25">
        <v>0.4840277777777778</v>
      </c>
      <c r="H29" s="25">
        <v>0.46458333333333335</v>
      </c>
      <c r="I29" s="25">
        <v>0.45</v>
      </c>
      <c r="J29" s="25" t="e">
        <f t="shared" si="1"/>
        <v>#N/A</v>
      </c>
      <c r="K29" s="22"/>
      <c r="L29" s="32">
        <v>428</v>
      </c>
      <c r="M29" s="29">
        <f t="shared" si="11"/>
        <v>0.12617516081147942</v>
      </c>
      <c r="N29" s="30" t="e">
        <f t="shared" si="2"/>
        <v>#N/A</v>
      </c>
      <c r="O29" s="30" t="e">
        <f t="shared" si="3"/>
        <v>#N/A</v>
      </c>
      <c r="P29" s="30" t="e">
        <f t="shared" si="4"/>
        <v>#N/A</v>
      </c>
      <c r="Q29" s="30">
        <f t="shared" si="5"/>
        <v>22.52350321622959</v>
      </c>
      <c r="T29">
        <f t="shared" si="12"/>
        <v>4</v>
      </c>
      <c r="U29">
        <f t="shared" si="13"/>
        <v>4</v>
      </c>
    </row>
    <row r="30" spans="2:21" ht="15.75" customHeight="1">
      <c r="B30" s="21" t="s">
        <v>43</v>
      </c>
      <c r="C30" s="31" t="s">
        <v>21</v>
      </c>
      <c r="D30" s="23">
        <f t="shared" si="6"/>
        <v>0.4620000000000033</v>
      </c>
      <c r="E30" s="28">
        <v>67.683</v>
      </c>
      <c r="F30" s="23">
        <f t="shared" si="10"/>
        <v>26.42499999999999</v>
      </c>
      <c r="G30" s="25">
        <v>0.48541666666666666</v>
      </c>
      <c r="H30" s="25">
        <v>0.4652777777777778</v>
      </c>
      <c r="I30" s="25">
        <v>0.45069444444444445</v>
      </c>
      <c r="J30" s="25" t="e">
        <f t="shared" si="1"/>
        <v>#N/A</v>
      </c>
      <c r="K30" s="22"/>
      <c r="L30" s="32">
        <v>424</v>
      </c>
      <c r="M30" s="29">
        <f t="shared" si="11"/>
        <v>0.08658008658008595</v>
      </c>
      <c r="N30" s="30" t="e">
        <f t="shared" si="2"/>
        <v>#N/A</v>
      </c>
      <c r="O30" s="30" t="e">
        <f t="shared" si="3"/>
        <v>#N/A</v>
      </c>
      <c r="P30" s="30" t="e">
        <f t="shared" si="4"/>
        <v>#N/A</v>
      </c>
      <c r="Q30" s="30">
        <f t="shared" si="5"/>
        <v>21.73160173160172</v>
      </c>
      <c r="T30">
        <f t="shared" si="12"/>
        <v>-58</v>
      </c>
      <c r="U30">
        <f t="shared" si="13"/>
        <v>-58</v>
      </c>
    </row>
    <row r="31" spans="2:21" ht="15.75" customHeight="1">
      <c r="B31" s="21" t="s">
        <v>44</v>
      </c>
      <c r="C31" s="31" t="s">
        <v>18</v>
      </c>
      <c r="D31" s="23">
        <f t="shared" si="6"/>
        <v>8.678999999999988</v>
      </c>
      <c r="E31" s="28">
        <v>76.362</v>
      </c>
      <c r="F31" s="23">
        <f aca="true" t="shared" si="15" ref="F31:F36">F30-D31</f>
        <v>17.746000000000002</v>
      </c>
      <c r="G31" s="25">
        <v>0.5006944444444444</v>
      </c>
      <c r="H31" s="25">
        <v>0.4777777777777778</v>
      </c>
      <c r="I31" s="25">
        <v>0.4618055555555556</v>
      </c>
      <c r="J31" s="25" t="e">
        <f t="shared" si="1"/>
        <v>#N/A</v>
      </c>
      <c r="K31" s="22"/>
      <c r="L31" s="32">
        <v>482</v>
      </c>
      <c r="M31" s="29">
        <f>(L31-L30)/D31/-100</f>
        <v>-0.06682797557322281</v>
      </c>
      <c r="N31" s="30" t="e">
        <f t="shared" si="2"/>
        <v>#N/A</v>
      </c>
      <c r="O31" s="30" t="e">
        <f t="shared" si="3"/>
        <v>#N/A</v>
      </c>
      <c r="P31" s="30" t="e">
        <f t="shared" si="4"/>
        <v>#N/A</v>
      </c>
      <c r="Q31" s="30">
        <f t="shared" si="5"/>
        <v>18.663440488535542</v>
      </c>
      <c r="T31">
        <f aca="true" t="shared" si="16" ref="T31:T36">L31-L32</f>
        <v>106</v>
      </c>
      <c r="U31">
        <f aca="true" t="shared" si="17" ref="U31:U36">T31</f>
        <v>106</v>
      </c>
    </row>
    <row r="32" spans="2:21" ht="15.75" customHeight="1">
      <c r="B32" s="21" t="s">
        <v>19</v>
      </c>
      <c r="C32" s="31" t="s">
        <v>18</v>
      </c>
      <c r="D32" s="23">
        <f t="shared" si="6"/>
        <v>4.1000000000000085</v>
      </c>
      <c r="E32" s="28">
        <v>80.462</v>
      </c>
      <c r="F32" s="23">
        <f t="shared" si="15"/>
        <v>13.645999999999994</v>
      </c>
      <c r="G32" s="25">
        <v>0.50625</v>
      </c>
      <c r="H32" s="25">
        <v>0.4826388888888889</v>
      </c>
      <c r="I32" s="25">
        <v>0.4652777777777778</v>
      </c>
      <c r="J32" s="25" t="e">
        <f t="shared" si="1"/>
        <v>#N/A</v>
      </c>
      <c r="K32" s="26" t="s">
        <v>36</v>
      </c>
      <c r="L32" s="32">
        <v>376</v>
      </c>
      <c r="M32" s="29">
        <f>(L32-L31)/D32/-100</f>
        <v>0.2585365853658531</v>
      </c>
      <c r="N32" s="30" t="e">
        <f t="shared" si="2"/>
        <v>#N/A</v>
      </c>
      <c r="O32" s="30" t="e">
        <f t="shared" si="3"/>
        <v>#N/A</v>
      </c>
      <c r="P32" s="30" t="e">
        <f t="shared" si="4"/>
        <v>#N/A</v>
      </c>
      <c r="Q32" s="30">
        <f t="shared" si="5"/>
        <v>25.17073170731706</v>
      </c>
      <c r="T32">
        <f t="shared" si="16"/>
        <v>-60</v>
      </c>
      <c r="U32">
        <f t="shared" si="17"/>
        <v>-60</v>
      </c>
    </row>
    <row r="33" spans="2:21" ht="15.75" customHeight="1">
      <c r="B33" s="21" t="s">
        <v>45</v>
      </c>
      <c r="C33" s="31" t="s">
        <v>18</v>
      </c>
      <c r="D33" s="23">
        <f t="shared" si="6"/>
        <v>1.4699999999999989</v>
      </c>
      <c r="E33" s="28">
        <v>81.932</v>
      </c>
      <c r="F33" s="23">
        <f t="shared" si="15"/>
        <v>12.175999999999995</v>
      </c>
      <c r="G33" s="25">
        <v>0.5104166666666666</v>
      </c>
      <c r="H33" s="25">
        <v>0.4861111111111111</v>
      </c>
      <c r="I33" s="25">
        <v>0.46875</v>
      </c>
      <c r="J33" s="25" t="e">
        <f t="shared" si="1"/>
        <v>#N/A</v>
      </c>
      <c r="K33" s="26"/>
      <c r="L33" s="32">
        <v>436</v>
      </c>
      <c r="M33" s="29">
        <f>(L33-L32)/D33/-100</f>
        <v>-0.4081632653061228</v>
      </c>
      <c r="N33" s="30" t="e">
        <f t="shared" si="2"/>
        <v>#N/A</v>
      </c>
      <c r="O33" s="30" t="e">
        <f t="shared" si="3"/>
        <v>#N/A</v>
      </c>
      <c r="P33" s="30" t="e">
        <f t="shared" si="4"/>
        <v>#N/A</v>
      </c>
      <c r="Q33" s="30">
        <f t="shared" si="5"/>
        <v>11.836734693877544</v>
      </c>
      <c r="T33">
        <f t="shared" si="16"/>
        <v>-10</v>
      </c>
      <c r="U33">
        <f t="shared" si="17"/>
        <v>-10</v>
      </c>
    </row>
    <row r="34" spans="2:21" ht="15.75" customHeight="1">
      <c r="B34" s="21" t="s">
        <v>17</v>
      </c>
      <c r="C34" s="31" t="s">
        <v>16</v>
      </c>
      <c r="D34" s="23">
        <f t="shared" si="6"/>
        <v>3.4549999999999983</v>
      </c>
      <c r="E34" s="28">
        <v>85.387</v>
      </c>
      <c r="F34" s="23">
        <f t="shared" si="15"/>
        <v>8.720999999999997</v>
      </c>
      <c r="G34" s="25">
        <v>0.5159722222222223</v>
      </c>
      <c r="H34" s="25">
        <v>0.4909722222222222</v>
      </c>
      <c r="I34" s="25">
        <v>0.47291666666666665</v>
      </c>
      <c r="J34" s="25" t="e">
        <f t="shared" si="1"/>
        <v>#N/A</v>
      </c>
      <c r="K34" s="22"/>
      <c r="L34" s="32">
        <v>446</v>
      </c>
      <c r="M34" s="29">
        <f>(L34-L33)/D34/-100</f>
        <v>-0.028943560057887136</v>
      </c>
      <c r="N34" s="30" t="e">
        <f t="shared" si="2"/>
        <v>#N/A</v>
      </c>
      <c r="O34" s="30" t="e">
        <f t="shared" si="3"/>
        <v>#N/A</v>
      </c>
      <c r="P34" s="30" t="e">
        <f t="shared" si="4"/>
        <v>#N/A</v>
      </c>
      <c r="Q34" s="30">
        <f t="shared" si="5"/>
        <v>19.421128798842258</v>
      </c>
      <c r="T34">
        <f t="shared" si="16"/>
        <v>121</v>
      </c>
      <c r="U34">
        <f t="shared" si="17"/>
        <v>121</v>
      </c>
    </row>
    <row r="35" spans="2:21" ht="15.75" customHeight="1">
      <c r="B35" s="21" t="s">
        <v>46</v>
      </c>
      <c r="C35" s="31" t="s">
        <v>13</v>
      </c>
      <c r="D35" s="23">
        <f t="shared" si="6"/>
        <v>6.251000000000005</v>
      </c>
      <c r="E35" s="33">
        <v>91.638</v>
      </c>
      <c r="F35" s="23">
        <f t="shared" si="15"/>
        <v>2.4699999999999918</v>
      </c>
      <c r="G35" s="25">
        <v>0.525</v>
      </c>
      <c r="H35" s="25">
        <v>0.4979166666666667</v>
      </c>
      <c r="I35" s="25">
        <v>0.4791666666666667</v>
      </c>
      <c r="J35" s="25" t="e">
        <f t="shared" si="1"/>
        <v>#N/A</v>
      </c>
      <c r="K35" s="22"/>
      <c r="L35" s="32">
        <v>325</v>
      </c>
      <c r="M35" s="29">
        <f>(L35-L34)/D35/-100</f>
        <v>0.19356902895536698</v>
      </c>
      <c r="N35" s="30" t="e">
        <f t="shared" si="2"/>
        <v>#N/A</v>
      </c>
      <c r="O35" s="30" t="e">
        <f t="shared" si="3"/>
        <v>#N/A</v>
      </c>
      <c r="P35" s="30" t="e">
        <f t="shared" si="4"/>
        <v>#N/A</v>
      </c>
      <c r="Q35" s="30">
        <f t="shared" si="5"/>
        <v>23.87138057910734</v>
      </c>
      <c r="T35">
        <f t="shared" si="16"/>
        <v>-18</v>
      </c>
      <c r="U35">
        <f t="shared" si="17"/>
        <v>-18</v>
      </c>
    </row>
    <row r="36" spans="2:21" ht="15.75" customHeight="1">
      <c r="B36" s="21" t="s">
        <v>12</v>
      </c>
      <c r="C36" s="31"/>
      <c r="D36" s="23">
        <f t="shared" si="6"/>
        <v>2.469999999999999</v>
      </c>
      <c r="E36" s="28">
        <v>94.108</v>
      </c>
      <c r="F36" s="23">
        <f t="shared" si="15"/>
        <v>0</v>
      </c>
      <c r="G36" s="25">
        <v>0.5291666666666667</v>
      </c>
      <c r="H36" s="25">
        <v>0.5020833333333333</v>
      </c>
      <c r="I36" s="25">
        <v>0.48194444444444445</v>
      </c>
      <c r="J36" s="25" t="e">
        <f t="shared" si="1"/>
        <v>#N/A</v>
      </c>
      <c r="K36" s="26" t="s">
        <v>47</v>
      </c>
      <c r="L36" s="32">
        <v>343</v>
      </c>
      <c r="M36" s="29">
        <f>(L36-L35)/D36/-100</f>
        <v>-0.07287449392712554</v>
      </c>
      <c r="N36" s="30">
        <f>MINI*M36+MINI</f>
        <v>23.17813765182186</v>
      </c>
      <c r="O36" s="30">
        <f>MOYEN*M36+MOYEN</f>
        <v>27.813765182186234</v>
      </c>
      <c r="P36" s="30">
        <f>MAX*M36+MAX</f>
        <v>32.449392712550605</v>
      </c>
      <c r="Q36" s="30">
        <f>balai*M36+balai</f>
        <v>18.54251012145749</v>
      </c>
      <c r="T36">
        <f t="shared" si="16"/>
        <v>343</v>
      </c>
      <c r="U36">
        <f t="shared" si="17"/>
        <v>343</v>
      </c>
    </row>
    <row r="37" spans="21:22" ht="15.75" customHeight="1">
      <c r="U37">
        <f>SUM(U9:U36)</f>
        <v>464</v>
      </c>
      <c r="V37">
        <f>SUM(V9:V36)</f>
        <v>-121</v>
      </c>
    </row>
    <row r="38" ht="14.25"/>
  </sheetData>
  <sheetProtection selectLockedCells="1" selectUnlockedCells="1"/>
  <mergeCells count="5">
    <mergeCell ref="B1:L1"/>
    <mergeCell ref="B3:L3"/>
    <mergeCell ref="B5:L5"/>
    <mergeCell ref="B6:L6"/>
    <mergeCell ref="G7:I7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/>
  <cp:lastPrinted>2008-03-17T14:46:51Z</cp:lastPrinted>
  <dcterms:created xsi:type="dcterms:W3CDTF">2006-01-11T17:41:57Z</dcterms:created>
  <dcterms:modified xsi:type="dcterms:W3CDTF">2014-12-26T11:26:47Z</dcterms:modified>
  <cp:category/>
  <cp:version/>
  <cp:contentType/>
  <cp:contentStatus/>
  <cp:revision>3</cp:revision>
</cp:coreProperties>
</file>